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ad me" sheetId="1" state="visible" r:id="rId3"/>
    <sheet name="Lists" sheetId="2" state="visible" r:id="rId4"/>
    <sheet name="Accounts" sheetId="3" state="visible" r:id="rId5"/>
    <sheet name="Interactions" sheetId="4" state="visible" r:id="rId6"/>
    <sheet name="Pipeline" sheetId="5" state="visible" r:id="rId7"/>
    <sheet name="Dashboard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<sst xmlns="http://schemas.openxmlformats.org/spreadsheetml/2006/main" count="133" uniqueCount="99">
  <si>
    <t xml:space="preserve">Winery Sales CRM — free template by GrapeFlow</t>
  </si>
  <si>
    <t xml:space="preserve">Track accounts, conversations and your sales pipeline — distributors, retailers, restaurants — in one workbook.</t>
  </si>
  <si>
    <t xml:space="preserve">How to use it</t>
  </si>
  <si>
    <t xml:space="preserve">1. Accounts — one row per account. Set Priority, Stage and always a Next step with a due date.</t>
  </si>
  <si>
    <t xml:space="preserve">2. Interactions — log every call, visit, tasting or email the day it happens. Two lines are enough.</t>
  </si>
  <si>
    <t xml:space="preserve">3. Pipeline — one row per live opportunity. Revenue and weighted value calculate themselves.</t>
  </si>
  <si>
    <t xml:space="preserve">4. Dashboard — updates automatically. Review it once a week: overdue follow-ups first.</t>
  </si>
  <si>
    <t xml:space="preserve">Legend</t>
  </si>
  <si>
    <t xml:space="preserve">Yellow cells are examples — overwrite them with your own data. White formula cells calculate on their own.</t>
  </si>
  <si>
    <t xml:space="preserve">Dropdowns (Type, Stage, Priority) read from the Lists sheet — edit the lists there if your process differs.</t>
  </si>
  <si>
    <t xml:space="preserve">Overdue next-step dates turn red on the Accounts sheet.</t>
  </si>
  <si>
    <t xml:space="preserve">Google Sheets: File → Import → Upload this file. Everything here (formulas, dropdowns, formats) survives the import.</t>
  </si>
  <si>
    <t xml:space="preserve">Made by GrapeFlow (grapeflow.app) — production, inventory and traceability software for small wineries.</t>
  </si>
  <si>
    <t xml:space="preserve">The template is free to use and share. It is not legal or financial advice.</t>
  </si>
  <si>
    <t xml:space="preserve">Account type</t>
  </si>
  <si>
    <t xml:space="preserve">Stage</t>
  </si>
  <si>
    <t xml:space="preserve">Priority</t>
  </si>
  <si>
    <t xml:space="preserve">Interaction type</t>
  </si>
  <si>
    <t xml:space="preserve">Do not rename this sheet — the dropdowns and the Dashboard read from it.</t>
  </si>
  <si>
    <t xml:space="preserve">Distributor</t>
  </si>
  <si>
    <t xml:space="preserve">Lead</t>
  </si>
  <si>
    <t xml:space="preserve">Hot</t>
  </si>
  <si>
    <t xml:space="preserve">Call</t>
  </si>
  <si>
    <t xml:space="preserve">Retailer</t>
  </si>
  <si>
    <t xml:space="preserve">Contacted</t>
  </si>
  <si>
    <t xml:space="preserve">Warm</t>
  </si>
  <si>
    <t xml:space="preserve">Email</t>
  </si>
  <si>
    <t xml:space="preserve">Restaurant</t>
  </si>
  <si>
    <t xml:space="preserve">Samples sent</t>
  </si>
  <si>
    <t xml:space="preserve">Cold</t>
  </si>
  <si>
    <t xml:space="preserve">Visit</t>
  </si>
  <si>
    <t xml:space="preserve">Importer</t>
  </si>
  <si>
    <t xml:space="preserve">Tasting scheduled</t>
  </si>
  <si>
    <t xml:space="preserve">Tasting</t>
  </si>
  <si>
    <t xml:space="preserve">Broker</t>
  </si>
  <si>
    <t xml:space="preserve">Negotiation</t>
  </si>
  <si>
    <t xml:space="preserve">Trade show</t>
  </si>
  <si>
    <t xml:space="preserve">DTC / consumer</t>
  </si>
  <si>
    <t xml:space="preserve">First order</t>
  </si>
  <si>
    <t xml:space="preserve">Other</t>
  </si>
  <si>
    <t xml:space="preserve">Reorder</t>
  </si>
  <si>
    <t xml:space="preserve">Lost</t>
  </si>
  <si>
    <t xml:space="preserve">Account</t>
  </si>
  <si>
    <t xml:space="preserve">Type</t>
  </si>
  <si>
    <t xml:space="preserve">State</t>
  </si>
  <si>
    <t xml:space="preserve">Contact name</t>
  </si>
  <si>
    <t xml:space="preserve">Role</t>
  </si>
  <si>
    <t xml:space="preserve">Phone</t>
  </si>
  <si>
    <t xml:space="preserve">Last contact</t>
  </si>
  <si>
    <t xml:space="preserve">Next step</t>
  </si>
  <si>
    <t xml:space="preserve">Next step due</t>
  </si>
  <si>
    <t xml:space="preserve">Notes</t>
  </si>
  <si>
    <t xml:space="preserve">Golden Gate Wine Co.</t>
  </si>
  <si>
    <t xml:space="preserve">CA</t>
  </si>
  <si>
    <t xml:space="preserve">Maria Chen</t>
  </si>
  <si>
    <t xml:space="preserve">Portfolio manager</t>
  </si>
  <si>
    <t xml:space="preserve">maria@example.com</t>
  </si>
  <si>
    <t xml:space="preserve">(415) 555-0132</t>
  </si>
  <si>
    <t xml:space="preserve">Call re: samples feedback</t>
  </si>
  <si>
    <t xml:space="preserve">Met at Unified. Interested in the Chardonnay + rosé.</t>
  </si>
  <si>
    <t xml:space="preserve">Bluebonnet Bistro</t>
  </si>
  <si>
    <t xml:space="preserve">TX</t>
  </si>
  <si>
    <t xml:space="preserve">James Ortiz</t>
  </si>
  <si>
    <t xml:space="preserve">Beverage director</t>
  </si>
  <si>
    <t xml:space="preserve">james@example.com</t>
  </si>
  <si>
    <t xml:space="preserve">(512) 555-0178</t>
  </si>
  <si>
    <t xml:space="preserve">Pour 3 wines at staff tasting</t>
  </si>
  <si>
    <t xml:space="preserve">By-the-glass candidate for the Grenache.</t>
  </si>
  <si>
    <t xml:space="preserve">Date</t>
  </si>
  <si>
    <t xml:space="preserve">Contact</t>
  </si>
  <si>
    <t xml:space="preserve">Summary</t>
  </si>
  <si>
    <t xml:space="preserve">Next action</t>
  </si>
  <si>
    <t xml:space="preserve">Due date</t>
  </si>
  <si>
    <t xml:space="preserve">Sent 3 samples + price sheet after the Unified conversation.</t>
  </si>
  <si>
    <t xml:space="preserve">Follow-up call</t>
  </si>
  <si>
    <t xml:space="preserve">Dropped tech sheets; he asked for a staff tasting.</t>
  </si>
  <si>
    <t xml:space="preserve">Schedule tasting</t>
  </si>
  <si>
    <t xml:space="preserve">Wines / SKUs</t>
  </si>
  <si>
    <t xml:space="preserve">Est. cases / yr</t>
  </si>
  <si>
    <t xml:space="preserve">Price per case ($)</t>
  </si>
  <si>
    <t xml:space="preserve">Est. revenue ($)</t>
  </si>
  <si>
    <t xml:space="preserve">Probability</t>
  </si>
  <si>
    <t xml:space="preserve">Weighted value ($)</t>
  </si>
  <si>
    <t xml:space="preserve">Expected close</t>
  </si>
  <si>
    <t xml:space="preserve">Owner</t>
  </si>
  <si>
    <t xml:space="preserve">Chardonnay, Rosé</t>
  </si>
  <si>
    <t xml:space="preserve">Luís</t>
  </si>
  <si>
    <t xml:space="preserve">Statewide CA, non-exclusive</t>
  </si>
  <si>
    <t xml:space="preserve">Grenache BTG</t>
  </si>
  <si>
    <t xml:space="preserve">By the glass, fall list</t>
  </si>
  <si>
    <t xml:space="preserve">Sales dashboard</t>
  </si>
  <si>
    <t xml:space="preserve">All values calculate automatically from Accounts, Interactions and Pipeline. Do not type here.</t>
  </si>
  <si>
    <t xml:space="preserve">Accounts tracked</t>
  </si>
  <si>
    <t xml:space="preserve">Hot accounts</t>
  </si>
  <si>
    <t xml:space="preserve">Follow-ups overdue</t>
  </si>
  <si>
    <t xml:space="preserve">Interactions logged (last 30 days)</t>
  </si>
  <si>
    <t xml:space="preserve">Open pipeline — est. revenue</t>
  </si>
  <si>
    <t xml:space="preserve">Open pipeline — weighted</t>
  </si>
  <si>
    <t xml:space="preserve">Accounts by stage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</si>
</sst>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yyyy\-mm\-dd"/>
    <numFmt numFmtId="166" formatCode="\$#,##0"/>
    <numFmt numFmtId="167" formatCode="0%"/>
    <numFmt numFmtId="168" formatCode="0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F172A"/>
      <name val="Arial"/>
      <family val="0"/>
      <charset val="1"/>
    </font>
    <font>
      <sz val="10"/>
      <color rgb="FF475569"/>
      <name val="Arial"/>
      <family val="0"/>
      <charset val="1"/>
    </font>
    <font>
      <sz val="1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i val="true"/>
      <sz val="9"/>
      <color rgb="FF94A3B8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5803D"/>
        <bgColor rgb="FF008080"/>
      </patternFill>
    </fill>
    <fill>
      <patternFill patternType="solid">
        <fgColor rgb="FFFFF9C4"/>
        <bgColor rgb="FFFFFF9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E6E7EB"/>
      </left>
      <right style="thin">
        <color rgb="FFE6E7EB"/>
      </right>
      <top style="thin">
        <color rgb="FFE6E7EB"/>
      </top>
      <bottom style="thin">
        <color rgb="FFE6E7E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name val="Arial"/>
        <charset val="1"/>
        <family val="0"/>
        <b val="1"/>
        <color rgb="FFDC2626"/>
        <sz val="10"/>
      </font>
    </dxf>
  </dxf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15803D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9C4"/>
      <rgbColor rgb="FFE6E7EB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75569"/>
      <rgbColor rgb="FF94A3B8"/>
      <rgbColor rgb="FF003366"/>
      <rgbColor rgb="FF339966"/>
      <rgbColor rgb="FF0F172A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108"/>
  </cols>
  <sheetData>
    <row r="1" customFormat="false" ht="17.35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3" customFormat="false" ht="15" hidden="false" customHeight="false" outlineLevel="0" collapsed="false">
      <c r="A3" s="3"/>
    </row>
    <row r="4" customFormat="false" ht="15" hidden="false" customHeight="false" outlineLevel="0" collapsed="false">
      <c r="A4" s="4" t="s">
        <v>2</v>
      </c>
    </row>
    <row r="5" customFormat="false" ht="15" hidden="false" customHeight="false" outlineLevel="0" collapsed="false">
      <c r="A5" s="3" t="s">
        <v>3</v>
      </c>
    </row>
    <row r="6" customFormat="false" ht="15" hidden="false" customHeight="false" outlineLevel="0" collapsed="false">
      <c r="A6" s="3" t="s">
        <v>4</v>
      </c>
    </row>
    <row r="7" customFormat="false" ht="15" hidden="false" customHeight="false" outlineLevel="0" collapsed="false">
      <c r="A7" s="3" t="s">
        <v>5</v>
      </c>
    </row>
    <row r="8" customFormat="false" ht="15" hidden="false" customHeight="false" outlineLevel="0" collapsed="false">
      <c r="A8" s="3" t="s">
        <v>6</v>
      </c>
    </row>
    <row r="9" customFormat="false" ht="15" hidden="false" customHeight="false" outlineLevel="0" collapsed="false">
      <c r="A9" s="3"/>
    </row>
    <row r="10" customFormat="false" ht="15" hidden="false" customHeight="false" outlineLevel="0" collapsed="false">
      <c r="A10" s="4" t="s">
        <v>7</v>
      </c>
    </row>
    <row r="11" customFormat="false" ht="15" hidden="false" customHeight="false" outlineLevel="0" collapsed="false">
      <c r="A11" s="3" t="s">
        <v>8</v>
      </c>
    </row>
    <row r="12" customFormat="false" ht="15" hidden="false" customHeight="false" outlineLevel="0" collapsed="false">
      <c r="A12" s="3" t="s">
        <v>9</v>
      </c>
    </row>
    <row r="13" customFormat="false" ht="15" hidden="false" customHeight="false" outlineLevel="0" collapsed="false">
      <c r="A13" s="3" t="s">
        <v>10</v>
      </c>
    </row>
    <row r="14" customFormat="false" ht="15" hidden="false" customHeight="false" outlineLevel="0" collapsed="false">
      <c r="A14" s="3"/>
    </row>
    <row r="15" customFormat="false" ht="15" hidden="false" customHeight="false" outlineLevel="0" collapsed="false">
      <c r="A15" s="3" t="s">
        <v>11</v>
      </c>
    </row>
    <row r="16" customFormat="false" ht="15" hidden="false" customHeight="false" outlineLevel="0" collapsed="false">
      <c r="A16" s="3"/>
    </row>
    <row r="17" customFormat="false" ht="15" hidden="false" customHeight="false" outlineLevel="0" collapsed="false">
      <c r="A17" s="2" t="s">
        <v>12</v>
      </c>
    </row>
    <row r="18" customFormat="false" ht="15" hidden="false" customHeight="false" outlineLevel="0" collapsed="false">
      <c r="A18" s="2" t="s">
        <v>13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4" min="1" style="0" width="18"/>
  </cols>
  <sheetData>
    <row r="1" customFormat="false" ht="15" hidden="false" customHeight="false" outlineLevel="0" collapsed="false">
      <c r="A1" s="5" t="s">
        <v>14</v>
      </c>
      <c r="B1" s="5" t="s">
        <v>15</v>
      </c>
      <c r="C1" s="5" t="s">
        <v>16</v>
      </c>
      <c r="D1" s="5" t="s">
        <v>17</v>
      </c>
      <c r="F1" s="6" t="s">
        <v>18</v>
      </c>
    </row>
    <row r="2" customFormat="false" ht="15" hidden="false" customHeight="false" outlineLevel="0" collapsed="false">
      <c r="A2" s="3" t="s">
        <v>19</v>
      </c>
      <c r="B2" s="3" t="s">
        <v>20</v>
      </c>
      <c r="C2" s="3" t="s">
        <v>21</v>
      </c>
      <c r="D2" s="3" t="s">
        <v>22</v>
      </c>
    </row>
    <row r="3" customFormat="false" ht="15" hidden="false" customHeight="false" outlineLevel="0" collapsed="false">
      <c r="A3" s="3" t="s">
        <v>23</v>
      </c>
      <c r="B3" s="3" t="s">
        <v>24</v>
      </c>
      <c r="C3" s="3" t="s">
        <v>25</v>
      </c>
      <c r="D3" s="3" t="s">
        <v>26</v>
      </c>
    </row>
    <row r="4" customFormat="false" ht="15" hidden="false" customHeight="false" outlineLevel="0" collapsed="false">
      <c r="A4" s="3" t="s">
        <v>27</v>
      </c>
      <c r="B4" s="3" t="s">
        <v>28</v>
      </c>
      <c r="C4" s="3" t="s">
        <v>29</v>
      </c>
      <c r="D4" s="3" t="s">
        <v>30</v>
      </c>
    </row>
    <row r="5" customFormat="false" ht="15" hidden="false" customHeight="false" outlineLevel="0" collapsed="false">
      <c r="A5" s="3" t="s">
        <v>31</v>
      </c>
      <c r="B5" s="3" t="s">
        <v>32</v>
      </c>
      <c r="D5" s="3" t="s">
        <v>33</v>
      </c>
    </row>
    <row r="6" customFormat="false" ht="15" hidden="false" customHeight="false" outlineLevel="0" collapsed="false">
      <c r="A6" s="3" t="s">
        <v>34</v>
      </c>
      <c r="B6" s="3" t="s">
        <v>35</v>
      </c>
      <c r="D6" s="3" t="s">
        <v>36</v>
      </c>
    </row>
    <row r="7" customFormat="false" ht="15" hidden="false" customHeight="false" outlineLevel="0" collapsed="false">
      <c r="A7" s="3" t="s">
        <v>37</v>
      </c>
      <c r="B7" s="3" t="s">
        <v>38</v>
      </c>
      <c r="D7" s="3" t="s">
        <v>39</v>
      </c>
    </row>
    <row r="8" customFormat="false" ht="15" hidden="false" customHeight="false" outlineLevel="0" collapsed="false">
      <c r="A8" s="3" t="s">
        <v>39</v>
      </c>
      <c r="B8" s="3" t="s">
        <v>40</v>
      </c>
    </row>
    <row r="9" customFormat="false" ht="15" hidden="false" customHeight="false" outlineLevel="0" collapsed="false">
      <c r="B9" s="3" t="s">
        <v>41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6"/>
    <col collapsed="false" customWidth="true" hidden="false" outlineLevel="0" max="2" min="2" style="0" width="14"/>
    <col collapsed="false" customWidth="true" hidden="false" outlineLevel="0" max="3" min="3" style="0" width="8"/>
    <col collapsed="false" customWidth="true" hidden="false" outlineLevel="0" max="4" min="4" style="0" width="10"/>
    <col collapsed="false" customWidth="true" hidden="false" outlineLevel="0" max="5" min="5" style="0" width="16"/>
    <col collapsed="false" customWidth="true" hidden="false" outlineLevel="0" max="6" min="6" style="0" width="18"/>
    <col collapsed="false" customWidth="true" hidden="false" outlineLevel="0" max="7" min="7" style="0" width="16"/>
    <col collapsed="false" customWidth="true" hidden="false" outlineLevel="0" max="8" min="8" style="0" width="26"/>
    <col collapsed="false" customWidth="true" hidden="false" outlineLevel="0" max="9" min="9" style="0" width="15"/>
    <col collapsed="false" customWidth="true" hidden="false" outlineLevel="0" max="10" min="10" style="0" width="13"/>
    <col collapsed="false" customWidth="true" hidden="false" outlineLevel="0" max="11" min="11" style="0" width="30"/>
    <col collapsed="false" customWidth="true" hidden="false" outlineLevel="0" max="12" min="12" style="0" width="14"/>
    <col collapsed="false" customWidth="true" hidden="false" outlineLevel="0" max="13" min="13" style="0" width="36"/>
  </cols>
  <sheetData>
    <row r="1" customFormat="false" ht="19.5" hidden="false" customHeight="true" outlineLevel="0" collapsed="false">
      <c r="A1" s="7" t="s">
        <v>42</v>
      </c>
      <c r="B1" s="7" t="s">
        <v>43</v>
      </c>
      <c r="C1" s="7" t="s">
        <v>44</v>
      </c>
      <c r="D1" s="7" t="s">
        <v>16</v>
      </c>
      <c r="E1" s="7" t="s">
        <v>15</v>
      </c>
      <c r="F1" s="7" t="s">
        <v>45</v>
      </c>
      <c r="G1" s="7" t="s">
        <v>46</v>
      </c>
      <c r="H1" s="7" t="s">
        <v>26</v>
      </c>
      <c r="I1" s="7" t="s">
        <v>47</v>
      </c>
      <c r="J1" s="7" t="s">
        <v>48</v>
      </c>
      <c r="K1" s="7" t="s">
        <v>49</v>
      </c>
      <c r="L1" s="7" t="s">
        <v>50</v>
      </c>
      <c r="M1" s="7" t="s">
        <v>51</v>
      </c>
    </row>
    <row r="2" customFormat="false" ht="15" hidden="false" customHeight="false" outlineLevel="0" collapsed="false">
      <c r="A2" s="8" t="s">
        <v>52</v>
      </c>
      <c r="B2" s="8" t="s">
        <v>19</v>
      </c>
      <c r="C2" s="8" t="s">
        <v>53</v>
      </c>
      <c r="D2" s="8" t="s">
        <v>21</v>
      </c>
      <c r="E2" s="8" t="s">
        <v>28</v>
      </c>
      <c r="F2" s="8" t="s">
        <v>54</v>
      </c>
      <c r="G2" s="8" t="s">
        <v>55</v>
      </c>
      <c r="H2" s="8" t="s">
        <v>56</v>
      </c>
      <c r="I2" s="8" t="s">
        <v>57</v>
      </c>
      <c r="J2" s="9" t="n">
        <v>46213</v>
      </c>
      <c r="K2" s="8" t="s">
        <v>58</v>
      </c>
      <c r="L2" s="9" t="n">
        <v>46227</v>
      </c>
      <c r="M2" s="8" t="s">
        <v>59</v>
      </c>
    </row>
    <row r="3" customFormat="false" ht="15" hidden="false" customHeight="false" outlineLevel="0" collapsed="false">
      <c r="A3" s="8" t="s">
        <v>60</v>
      </c>
      <c r="B3" s="8" t="s">
        <v>27</v>
      </c>
      <c r="C3" s="8" t="s">
        <v>61</v>
      </c>
      <c r="D3" s="8" t="s">
        <v>25</v>
      </c>
      <c r="E3" s="8" t="s">
        <v>32</v>
      </c>
      <c r="F3" s="8" t="s">
        <v>62</v>
      </c>
      <c r="G3" s="8" t="s">
        <v>63</v>
      </c>
      <c r="H3" s="8" t="s">
        <v>64</v>
      </c>
      <c r="I3" s="8" t="s">
        <v>65</v>
      </c>
      <c r="J3" s="9" t="n">
        <v>46205</v>
      </c>
      <c r="K3" s="8" t="s">
        <v>66</v>
      </c>
      <c r="L3" s="9" t="n">
        <v>46232</v>
      </c>
      <c r="M3" s="8" t="s">
        <v>67</v>
      </c>
    </row>
  </sheetData>
  <conditionalFormatting sqref="L2:L500">
    <cfRule type="expression" priority="2" aboveAverage="0" equalAverage="0" bottom="0" percent="0" rank="0" text="" dxfId="0">
      <formula>AND($L2&lt;&gt;"",$L2&lt;TODAY())</formula>
    </cfRule>
  </conditionalFormatting>
  <dataValidations count="3">
    <dataValidation allowBlank="true" errorStyle="stop" operator="between" showDropDown="false" showErrorMessage="false" showInputMessage="false" sqref="B2:B500" type="list">
      <formula1>Lists!$A$2:$A$8</formula1>
      <formula2>0</formula2>
    </dataValidation>
    <dataValidation allowBlank="true" errorStyle="stop" operator="between" showDropDown="false" showErrorMessage="false" showInputMessage="false" sqref="D2:D500" type="list">
      <formula1>Lists!$C$2:$C$4</formula1>
      <formula2>0</formula2>
    </dataValidation>
    <dataValidation allowBlank="true" errorStyle="stop" operator="between" showDropDown="false" showErrorMessage="false" showInputMessage="false" sqref="E2:E500" type="list">
      <formula1>Lists!$B$2:$B$9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26"/>
    <col collapsed="false" customWidth="true" hidden="false" outlineLevel="0" max="3" min="3" style="0" width="18"/>
    <col collapsed="false" customWidth="true" hidden="false" outlineLevel="0" max="4" min="4" style="0" width="14"/>
    <col collapsed="false" customWidth="true" hidden="false" outlineLevel="0" max="5" min="5" style="0" width="46"/>
    <col collapsed="false" customWidth="true" hidden="false" outlineLevel="0" max="6" min="6" style="0" width="30"/>
    <col collapsed="false" customWidth="true" hidden="false" outlineLevel="0" max="7" min="7" style="0" width="13"/>
  </cols>
  <sheetData>
    <row r="1" customFormat="false" ht="19.5" hidden="false" customHeight="true" outlineLevel="0" collapsed="false">
      <c r="A1" s="7" t="s">
        <v>68</v>
      </c>
      <c r="B1" s="7" t="s">
        <v>42</v>
      </c>
      <c r="C1" s="7" t="s">
        <v>69</v>
      </c>
      <c r="D1" s="7" t="s">
        <v>43</v>
      </c>
      <c r="E1" s="7" t="s">
        <v>70</v>
      </c>
      <c r="F1" s="7" t="s">
        <v>71</v>
      </c>
      <c r="G1" s="7" t="s">
        <v>72</v>
      </c>
    </row>
    <row r="2" customFormat="false" ht="15" hidden="false" customHeight="false" outlineLevel="0" collapsed="false">
      <c r="A2" s="9" t="n">
        <v>46213</v>
      </c>
      <c r="B2" s="8" t="s">
        <v>52</v>
      </c>
      <c r="C2" s="8" t="s">
        <v>54</v>
      </c>
      <c r="D2" s="8" t="s">
        <v>26</v>
      </c>
      <c r="E2" s="8" t="s">
        <v>73</v>
      </c>
      <c r="F2" s="8" t="s">
        <v>74</v>
      </c>
      <c r="G2" s="9" t="n">
        <v>46227</v>
      </c>
    </row>
    <row r="3" customFormat="false" ht="15" hidden="false" customHeight="false" outlineLevel="0" collapsed="false">
      <c r="A3" s="9" t="n">
        <v>46205</v>
      </c>
      <c r="B3" s="8" t="s">
        <v>60</v>
      </c>
      <c r="C3" s="8" t="s">
        <v>62</v>
      </c>
      <c r="D3" s="8" t="s">
        <v>30</v>
      </c>
      <c r="E3" s="8" t="s">
        <v>75</v>
      </c>
      <c r="F3" s="8" t="s">
        <v>76</v>
      </c>
      <c r="G3" s="9" t="n">
        <v>46232</v>
      </c>
    </row>
  </sheetData>
  <dataValidations count="1">
    <dataValidation allowBlank="true" errorStyle="stop" operator="between" showDropDown="false" showErrorMessage="false" showInputMessage="false" sqref="D2:D1000" type="list">
      <formula1>Lists!$D$2:$D$7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2" min="1" style="0" width="26"/>
    <col collapsed="false" customWidth="true" hidden="false" outlineLevel="0" max="3" min="3" style="0" width="14"/>
    <col collapsed="false" customWidth="true" hidden="false" outlineLevel="0" max="6" min="4" style="0" width="16"/>
    <col collapsed="false" customWidth="true" hidden="false" outlineLevel="0" max="7" min="7" style="0" width="12"/>
    <col collapsed="false" customWidth="true" hidden="false" outlineLevel="0" max="8" min="8" style="0" width="17"/>
    <col collapsed="false" customWidth="true" hidden="false" outlineLevel="0" max="10" min="9" style="0" width="14"/>
    <col collapsed="false" customWidth="true" hidden="false" outlineLevel="0" max="11" min="11" style="0" width="30"/>
  </cols>
  <sheetData>
    <row r="1" customFormat="false" ht="19.5" hidden="false" customHeight="true" outlineLevel="0" collapsed="false">
      <c r="A1" s="7" t="s">
        <v>42</v>
      </c>
      <c r="B1" s="7" t="s">
        <v>77</v>
      </c>
      <c r="C1" s="7" t="s">
        <v>78</v>
      </c>
      <c r="D1" s="7" t="s">
        <v>79</v>
      </c>
      <c r="E1" s="7" t="s">
        <v>80</v>
      </c>
      <c r="F1" s="7" t="s">
        <v>15</v>
      </c>
      <c r="G1" s="7" t="s">
        <v>81</v>
      </c>
      <c r="H1" s="7" t="s">
        <v>82</v>
      </c>
      <c r="I1" s="7" t="s">
        <v>83</v>
      </c>
      <c r="J1" s="7" t="s">
        <v>84</v>
      </c>
      <c r="K1" s="7" t="s">
        <v>51</v>
      </c>
    </row>
    <row r="2" customFormat="false" ht="15" hidden="false" customHeight="false" outlineLevel="0" collapsed="false">
      <c r="A2" s="8" t="s">
        <v>52</v>
      </c>
      <c r="B2" s="8" t="s">
        <v>85</v>
      </c>
      <c r="C2" s="8" t="n">
        <v>400</v>
      </c>
      <c r="D2" s="10" t="n">
        <v>120</v>
      </c>
      <c r="E2" s="10" t="n">
        <f aca="false">IF(OR(C2="",D2=""),"",C2*D2)</f>
        <v>48000</v>
      </c>
      <c r="F2" s="8" t="s">
        <v>28</v>
      </c>
      <c r="G2" s="11" t="n">
        <v>0.3</v>
      </c>
      <c r="H2" s="10" t="n">
        <f aca="false">IF(OR(E2="",G2=""),"",E2*G2)</f>
        <v>14400</v>
      </c>
      <c r="I2" s="9" t="n">
        <v>46310</v>
      </c>
      <c r="J2" s="8" t="s">
        <v>86</v>
      </c>
      <c r="K2" s="8" t="s">
        <v>87</v>
      </c>
    </row>
    <row r="3" customFormat="false" ht="15" hidden="false" customHeight="false" outlineLevel="0" collapsed="false">
      <c r="A3" s="8" t="s">
        <v>60</v>
      </c>
      <c r="B3" s="8" t="s">
        <v>88</v>
      </c>
      <c r="C3" s="8" t="n">
        <v>60</v>
      </c>
      <c r="D3" s="10" t="n">
        <v>132</v>
      </c>
      <c r="E3" s="10" t="n">
        <f aca="false">IF(OR(C3="",D3=""),"",C3*D3)</f>
        <v>7920</v>
      </c>
      <c r="F3" s="8" t="s">
        <v>32</v>
      </c>
      <c r="G3" s="11" t="n">
        <v>0.5</v>
      </c>
      <c r="H3" s="10" t="n">
        <f aca="false">IF(OR(E3="",G3=""),"",E3*G3)</f>
        <v>3960</v>
      </c>
      <c r="I3" s="9" t="n">
        <v>46264</v>
      </c>
      <c r="J3" s="8" t="s">
        <v>86</v>
      </c>
      <c r="K3" s="8" t="s">
        <v>89</v>
      </c>
    </row>
  </sheetData>
  <dataValidations count="1">
    <dataValidation allowBlank="true" errorStyle="stop" operator="between" showDropDown="false" showErrorMessage="false" showInputMessage="false" sqref="F2:F500" type="list">
      <formula1>Lists!$B$2:$B$9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4"/>
    <col collapsed="false" customWidth="true" hidden="false" outlineLevel="0" max="2" min="2" style="0" width="16"/>
  </cols>
  <sheetData>
    <row r="1" customFormat="false" ht="17.35" hidden="false" customHeight="false" outlineLevel="0" collapsed="false">
      <c r="A1" s="1" t="s">
        <v>90</v>
      </c>
    </row>
    <row r="2" customFormat="false" ht="15" hidden="false" customHeight="false" outlineLevel="0" collapsed="false">
      <c r="A2" s="2" t="s">
        <v>91</v>
      </c>
    </row>
    <row r="4" customFormat="false" ht="15" hidden="false" customHeight="false" outlineLevel="0" collapsed="false">
      <c r="A4" s="12" t="s">
        <v>92</v>
      </c>
      <c r="B4" s="13" t="n">
        <f aca="false">COUNTA(Accounts!A2:A500)</f>
        <v>2</v>
      </c>
    </row>
    <row r="5" customFormat="false" ht="15" hidden="false" customHeight="false" outlineLevel="0" collapsed="false">
      <c r="A5" s="12" t="s">
        <v>93</v>
      </c>
      <c r="B5" s="13" t="n">
        <f aca="false">COUNTIF(Accounts!D2:D500,"Hot")</f>
        <v>1</v>
      </c>
    </row>
    <row r="6" customFormat="false" ht="15" hidden="false" customHeight="false" outlineLevel="0" collapsed="false">
      <c r="A6" s="12" t="s">
        <v>94</v>
      </c>
      <c r="B6" s="13" t="n">
        <f aca="true">COUNTIFS(Accounts!L2:L500,"&lt;"&amp;TODAY(),Accounts!L2:L500,"&lt;&gt;")</f>
        <v>0</v>
      </c>
    </row>
    <row r="7" customFormat="false" ht="15" hidden="false" customHeight="false" outlineLevel="0" collapsed="false">
      <c r="A7" s="12" t="s">
        <v>95</v>
      </c>
      <c r="B7" s="13" t="n">
        <f aca="true">COUNTIFS(Interactions!A2:A1000,"&gt;="&amp;(TODAY()-30))</f>
        <v>2</v>
      </c>
    </row>
    <row r="8" customFormat="false" ht="15" hidden="false" customHeight="false" outlineLevel="0" collapsed="false">
      <c r="A8" s="12" t="s">
        <v>96</v>
      </c>
      <c r="B8" s="14" t="n">
        <f aca="false">SUMIFS(Pipeline!E2:E500,Pipeline!F2:F500,"&lt;&gt;Lost",Pipeline!F2:F500,"&lt;&gt;Reorder")</f>
        <v>55920</v>
      </c>
    </row>
    <row r="9" customFormat="false" ht="15" hidden="false" customHeight="false" outlineLevel="0" collapsed="false">
      <c r="A9" s="12" t="s">
        <v>97</v>
      </c>
      <c r="B9" s="14" t="n">
        <f aca="false">SUMIFS(Pipeline!H2:H500,Pipeline!F2:F500,"&lt;&gt;Lost",Pipeline!F2:F500,"&lt;&gt;Reorder")</f>
        <v>18360</v>
      </c>
    </row>
    <row r="11" customFormat="false" ht="15" hidden="false" customHeight="false" outlineLevel="0" collapsed="false">
      <c r="A11" s="4" t="s">
        <v>98</v>
      </c>
    </row>
    <row r="12" customFormat="false" ht="15" hidden="false" customHeight="false" outlineLevel="0" collapsed="false">
      <c r="A12" s="15" t="s">
        <v>20</v>
      </c>
      <c r="B12" s="13" t="n">
        <f aca="false">COUNTIF(Accounts!$E$2:$E$500,A12)</f>
        <v>0</v>
      </c>
    </row>
    <row r="13" customFormat="false" ht="15" hidden="false" customHeight="false" outlineLevel="0" collapsed="false">
      <c r="A13" s="15" t="s">
        <v>24</v>
      </c>
      <c r="B13" s="13" t="n">
        <f aca="false">COUNTIF(Accounts!$E$2:$E$500,A13)</f>
        <v>0</v>
      </c>
    </row>
    <row r="14" customFormat="false" ht="15" hidden="false" customHeight="false" outlineLevel="0" collapsed="false">
      <c r="A14" s="15" t="s">
        <v>28</v>
      </c>
      <c r="B14" s="13" t="n">
        <f aca="false">COUNTIF(Accounts!$E$2:$E$500,A14)</f>
        <v>1</v>
      </c>
    </row>
    <row r="15" customFormat="false" ht="15" hidden="false" customHeight="false" outlineLevel="0" collapsed="false">
      <c r="A15" s="15" t="s">
        <v>32</v>
      </c>
      <c r="B15" s="13" t="n">
        <f aca="false">COUNTIF(Accounts!$E$2:$E$500,A15)</f>
        <v>1</v>
      </c>
    </row>
    <row r="16" customFormat="false" ht="15" hidden="false" customHeight="false" outlineLevel="0" collapsed="false">
      <c r="A16" s="15" t="s">
        <v>35</v>
      </c>
      <c r="B16" s="13" t="n">
        <f aca="false">COUNTIF(Accounts!$E$2:$E$500,A16)</f>
        <v>0</v>
      </c>
    </row>
    <row r="17" customFormat="false" ht="15" hidden="false" customHeight="false" outlineLevel="0" collapsed="false">
      <c r="A17" s="15" t="s">
        <v>38</v>
      </c>
      <c r="B17" s="13" t="n">
        <f aca="false">COUNTIF(Accounts!$E$2:$E$500,A17)</f>
        <v>0</v>
      </c>
    </row>
    <row r="18" customFormat="false" ht="15" hidden="false" customHeight="false" outlineLevel="0" collapsed="false">
      <c r="A18" s="15" t="s">
        <v>40</v>
      </c>
      <c r="B18" s="13" t="n">
        <f aca="false">COUNTIF(Accounts!$E$2:$E$500,A18)</f>
        <v>0</v>
      </c>
    </row>
    <row r="19" customFormat="false" ht="15" hidden="false" customHeight="false" outlineLevel="0" collapsed="false">
      <c r="A19" s="15" t="s">
        <v>41</v>
      </c>
      <c r="B19" s="13" t="n">
        <f aca="false">COUNTIF(Accounts!$E$2:$E$500,A19)</f>
        <v>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2026-07-18T14:18:10Z</dcterms:created>
  <dc:creator>openpyxl</dc:creator>
  <dc:description/>
  <dc:language>en-US</dc:language>
  <cp:lastModifiedBy/>
  <dcterms:modified xsi:type="dcterms:W3CDTF">2026-07-18T14:18:10Z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